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akurait.sharepoint.com/DocLib/IoTチーム/000_事業計画/事業計画/セキュモバ課金シミュレーション/"/>
    </mc:Choice>
  </mc:AlternateContent>
  <xr:revisionPtr revIDLastSave="0" documentId="8_{7E382680-44B0-4E36-B4F9-54363DA27D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概算費用確認シート" sheetId="7" r:id="rId1"/>
    <sheet name="参考 さくらのセキュアモバイルコネクト 料金表" sheetId="9" r:id="rId2"/>
  </sheets>
  <definedNames>
    <definedName name="_xlnm.Print_Area" localSheetId="0">概算費用確認シート!$A$1:$AS$55</definedName>
    <definedName name="_xlnm.Print_Area" localSheetId="1">'参考 さくらのセキュアモバイルコネクト 料金表'!$A$1:$AT$44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1" i="7" l="1"/>
  <c r="W39" i="7"/>
  <c r="W42" i="7"/>
  <c r="W43" i="7"/>
  <c r="W19" i="7"/>
  <c r="E30" i="7"/>
  <c r="W46" i="7" l="1"/>
  <c r="AI46" i="7" s="1"/>
  <c r="W45" i="7"/>
  <c r="AI45" i="7" s="1"/>
  <c r="W44" i="7"/>
  <c r="AI44" i="7" l="1"/>
  <c r="W50" i="7" s="1"/>
</calcChain>
</file>

<file path=xl/sharedStrings.xml><?xml version="1.0" encoding="utf-8"?>
<sst xmlns="http://schemas.openxmlformats.org/spreadsheetml/2006/main" count="63" uniqueCount="60">
  <si>
    <t>さくらのセキュアモバイルコネクト 概算費用確認シート</t>
    <phoneticPr fontId="2"/>
  </si>
  <si>
    <t>▼さくらのセキュアモバイルコネクトの概算料金を算出しますので、以下情報を入力してください</t>
    <rPh sb="18" eb="20">
      <t>ガイサン</t>
    </rPh>
    <rPh sb="20" eb="22">
      <t>リョウキン</t>
    </rPh>
    <rPh sb="23" eb="25">
      <t>サンシュツ</t>
    </rPh>
    <rPh sb="31" eb="33">
      <t>イカ</t>
    </rPh>
    <rPh sb="33" eb="35">
      <t>ジョウホウ</t>
    </rPh>
    <rPh sb="36" eb="38">
      <t>ニュウリョク</t>
    </rPh>
    <phoneticPr fontId="2"/>
  </si>
  <si>
    <t>① SIM 希望枚数</t>
    <rPh sb="6" eb="8">
      <t>キボウ</t>
    </rPh>
    <rPh sb="8" eb="10">
      <t>マイスウ</t>
    </rPh>
    <phoneticPr fontId="2"/>
  </si>
  <si>
    <t>② 接続キャリア（合計値＝①の枚数）</t>
    <rPh sb="2" eb="4">
      <t>セツゾク</t>
    </rPh>
    <phoneticPr fontId="2"/>
  </si>
  <si>
    <t>Softbank （6円/MB）</t>
    <rPh sb="11" eb="12">
      <t>エン</t>
    </rPh>
    <phoneticPr fontId="2"/>
  </si>
  <si>
    <t>KDDI（6円/MB）</t>
    <phoneticPr fontId="2"/>
  </si>
  <si>
    <t>DoCoMo（40円/MB）</t>
    <phoneticPr fontId="2"/>
  </si>
  <si>
    <t>③ モバイルゲートウェイ利用台数</t>
    <rPh sb="12" eb="14">
      <t>リヨウ</t>
    </rPh>
    <rPh sb="14" eb="16">
      <t>ダイスウ</t>
    </rPh>
    <phoneticPr fontId="2"/>
  </si>
  <si>
    <t>1台で10,000枚登録可能</t>
    <rPh sb="1" eb="2">
      <t>ダイ</t>
    </rPh>
    <rPh sb="9" eb="10">
      <t>マイ</t>
    </rPh>
    <rPh sb="10" eb="12">
      <t>トウロク</t>
    </rPh>
    <rPh sb="12" eb="14">
      <t>カノウ</t>
    </rPh>
    <phoneticPr fontId="2"/>
  </si>
  <si>
    <t>④ 1枚あたりのデータ通信量（MB)</t>
    <rPh sb="3" eb="4">
      <t>マイ</t>
    </rPh>
    <rPh sb="11" eb="13">
      <t>ツウシン</t>
    </rPh>
    <rPh sb="13" eb="14">
      <t>リョウ</t>
    </rPh>
    <phoneticPr fontId="2"/>
  </si>
  <si>
    <t>単位</t>
    <rPh sb="0" eb="2">
      <t>タンイ</t>
    </rPh>
    <phoneticPr fontId="2"/>
  </si>
  <si>
    <t>▼1か月の概算費用（30日で換算/表示価格は全て税込）</t>
    <rPh sb="3" eb="4">
      <t>ゲツ</t>
    </rPh>
    <rPh sb="5" eb="7">
      <t>ガイサン</t>
    </rPh>
    <rPh sb="7" eb="9">
      <t>ヒヨウ</t>
    </rPh>
    <rPh sb="12" eb="13">
      <t>ニチ</t>
    </rPh>
    <rPh sb="14" eb="16">
      <t>カンサン</t>
    </rPh>
    <rPh sb="17" eb="19">
      <t>ヒョウジ</t>
    </rPh>
    <rPh sb="19" eb="21">
      <t>カカク</t>
    </rPh>
    <rPh sb="22" eb="23">
      <t>スベ</t>
    </rPh>
    <rPh sb="24" eb="26">
      <t>ゼイコミ</t>
    </rPh>
    <phoneticPr fontId="2"/>
  </si>
  <si>
    <t xml:space="preserve"> １）初期費用</t>
    <rPh sb="3" eb="7">
      <t>ショキヒヨウ</t>
    </rPh>
    <phoneticPr fontId="2"/>
  </si>
  <si>
    <t>台数</t>
    <rPh sb="0" eb="2">
      <t>ダイスウ</t>
    </rPh>
    <phoneticPr fontId="2"/>
  </si>
  <si>
    <t>回答</t>
    <rPh sb="0" eb="2">
      <t>カイトウ</t>
    </rPh>
    <phoneticPr fontId="2"/>
  </si>
  <si>
    <t>SIM基本利用料（2,200円/枚）</t>
    <rPh sb="3" eb="8">
      <t>キホンリヨウリョウ</t>
    </rPh>
    <rPh sb="14" eb="15">
      <t>エン</t>
    </rPh>
    <rPh sb="16" eb="17">
      <t>マイ</t>
    </rPh>
    <phoneticPr fontId="2"/>
  </si>
  <si>
    <t xml:space="preserve"> ２）月額費用</t>
    <rPh sb="3" eb="5">
      <t>ゲツガク</t>
    </rPh>
    <rPh sb="5" eb="7">
      <t>ヒヨウ</t>
    </rPh>
    <phoneticPr fontId="2"/>
  </si>
  <si>
    <t xml:space="preserve"> SIM基本利用料 （13円/枚）</t>
    <rPh sb="4" eb="6">
      <t>キホン</t>
    </rPh>
    <rPh sb="6" eb="8">
      <t>リヨウ</t>
    </rPh>
    <rPh sb="8" eb="9">
      <t>リョウ</t>
    </rPh>
    <rPh sb="13" eb="14">
      <t>エン</t>
    </rPh>
    <rPh sb="15" eb="16">
      <t>マイ</t>
    </rPh>
    <phoneticPr fontId="2"/>
  </si>
  <si>
    <t xml:space="preserve"> モバイルゲートウェイ利用料 （4,400円/台）</t>
    <rPh sb="11" eb="13">
      <t>リヨウ</t>
    </rPh>
    <rPh sb="13" eb="14">
      <t>リョウ</t>
    </rPh>
    <rPh sb="21" eb="22">
      <t>エン</t>
    </rPh>
    <rPh sb="23" eb="24">
      <t>ダイ</t>
    </rPh>
    <phoneticPr fontId="2"/>
  </si>
  <si>
    <t>データ通信料</t>
    <phoneticPr fontId="2"/>
  </si>
  <si>
    <t>KDDI（6円/MB）</t>
  </si>
  <si>
    <t>DoCoMo（40円/MB）</t>
  </si>
  <si>
    <t>※ モバイルゲートウェイにはSoftbankの通信のみ適用可能な無料データ通信容量が500MB分ついております。正式な見積書発行時にご確認ください。</t>
    <rPh sb="56" eb="58">
      <t>セイシキ</t>
    </rPh>
    <rPh sb="59" eb="61">
      <t>ミツ</t>
    </rPh>
    <rPh sb="61" eb="62">
      <t>ショ</t>
    </rPh>
    <rPh sb="62" eb="64">
      <t>ハッコウ</t>
    </rPh>
    <rPh sb="64" eb="65">
      <t>ジ</t>
    </rPh>
    <rPh sb="67" eb="69">
      <t>カクニン</t>
    </rPh>
    <phoneticPr fontId="2"/>
  </si>
  <si>
    <t>※ キャリアごとにデータパック（10GB）もご用意しておりますのでせひご相談ください。</t>
    <rPh sb="36" eb="38">
      <t>ソウダン</t>
    </rPh>
    <phoneticPr fontId="2"/>
  </si>
  <si>
    <t>月額費用合計</t>
    <rPh sb="0" eb="4">
      <t>ゲツガクヒヨウ</t>
    </rPh>
    <rPh sb="4" eb="6">
      <t>ゴウケイ</t>
    </rPh>
    <phoneticPr fontId="2"/>
  </si>
  <si>
    <t>月額費用（1枚あたり）</t>
    <rPh sb="0" eb="4">
      <t>ゲツガクヒヨウ</t>
    </rPh>
    <rPh sb="6" eb="7">
      <t>マイ</t>
    </rPh>
    <phoneticPr fontId="2"/>
  </si>
  <si>
    <t>正式な御見積書をご希望の方は、以下お問い合わせフォームよりご依頼ください。</t>
    <rPh sb="0" eb="2">
      <t>セイシキ</t>
    </rPh>
    <rPh sb="3" eb="7">
      <t>オミツモリショ</t>
    </rPh>
    <rPh sb="9" eb="11">
      <t>キボウ</t>
    </rPh>
    <rPh sb="12" eb="13">
      <t>カタ</t>
    </rPh>
    <rPh sb="15" eb="17">
      <t>イカ</t>
    </rPh>
    <rPh sb="18" eb="19">
      <t>ト</t>
    </rPh>
    <rPh sb="20" eb="21">
      <t>ア</t>
    </rPh>
    <rPh sb="30" eb="32">
      <t>イライ</t>
    </rPh>
    <phoneticPr fontId="2"/>
  </si>
  <si>
    <t>https://www.sakura.ad.jp/request_form/service/sim/</t>
  </si>
  <si>
    <t>さくらのセキュアモバイルコネクト 料金について</t>
    <rPh sb="17" eb="19">
      <t>リョウキン</t>
    </rPh>
    <phoneticPr fontId="2"/>
  </si>
  <si>
    <t>セキュアモバイルコネクトは月額基本利用料がわずか13円、IoT運用コストを抑えることを重視した料金体系です。</t>
    <phoneticPr fontId="2"/>
  </si>
  <si>
    <t>１）初期費用</t>
    <phoneticPr fontId="2"/>
  </si>
  <si>
    <t>マルチサイズSIM（OTA対応）または、チップ型SIM（MFF2）からお選びください。</t>
    <rPh sb="36" eb="37">
      <t>エラ</t>
    </rPh>
    <phoneticPr fontId="2"/>
  </si>
  <si>
    <t>SIM本体</t>
    <rPh sb="3" eb="5">
      <t>ホンタイ</t>
    </rPh>
    <phoneticPr fontId="2"/>
  </si>
  <si>
    <t>2,200円/枚</t>
  </si>
  <si>
    <t>2）月額費用</t>
    <rPh sb="2" eb="4">
      <t>ゲツガク</t>
    </rPh>
    <rPh sb="4" eb="6">
      <t>ヒヨウ</t>
    </rPh>
    <phoneticPr fontId="2"/>
  </si>
  <si>
    <t>SIM 基本使用料（SIM1枚あたり）</t>
    <rPh sb="4" eb="6">
      <t>キホン</t>
    </rPh>
    <rPh sb="6" eb="9">
      <t>シヨウリョウ</t>
    </rPh>
    <rPh sb="14" eb="15">
      <t>マイ</t>
    </rPh>
    <phoneticPr fontId="2"/>
  </si>
  <si>
    <t xml:space="preserve">	13円/月</t>
    <phoneticPr fontId="2"/>
  </si>
  <si>
    <t>モバイルゲートウェイ利用料</t>
    <rPh sb="10" eb="12">
      <t>リヨウ</t>
    </rPh>
    <rPh sb="12" eb="13">
      <t>リョウ</t>
    </rPh>
    <phoneticPr fontId="2"/>
  </si>
  <si>
    <t>4,400円/月</t>
    <phoneticPr fontId="2"/>
  </si>
  <si>
    <t>データ通信料</t>
    <rPh sb="3" eb="6">
      <t>ツウシンリョウ</t>
    </rPh>
    <phoneticPr fontId="2"/>
  </si>
  <si>
    <t>従量課金</t>
  </si>
  <si>
    <t>データパック</t>
    <phoneticPr fontId="2"/>
  </si>
  <si>
    <t>Softbank</t>
    <phoneticPr fontId="2"/>
  </si>
  <si>
    <t>6円/MB</t>
    <phoneticPr fontId="2"/>
  </si>
  <si>
    <t>Softbank 10GB</t>
    <phoneticPr fontId="2"/>
  </si>
  <si>
    <t>33,000円</t>
    <phoneticPr fontId="2"/>
  </si>
  <si>
    <t>KDDI</t>
    <phoneticPr fontId="2"/>
  </si>
  <si>
    <t>KDDI 10GB</t>
    <phoneticPr fontId="2"/>
  </si>
  <si>
    <t>NTT DOCOMO</t>
    <phoneticPr fontId="2"/>
  </si>
  <si>
    <t>40円/MB</t>
    <phoneticPr fontId="2"/>
  </si>
  <si>
    <t>NTT DOCOMO 10GB</t>
    <phoneticPr fontId="2"/>
  </si>
  <si>
    <t>220,000円</t>
    <phoneticPr fontId="2"/>
  </si>
  <si>
    <t>⑴ モバイルゲートウェイは最大1万枚のSIMを登録可能です。1万枚を超えるSIMをご利用いただく場合には別途費用が発生します。詳しくはお問い合わせください。
⑵ モバイルゲートウェイには500MB分の無料データ通信容量を含みます（SoftBankのみ）。
⑶ モバイルゲートウェイ利用料に含まれる通信容量はデータパックご利用の有無によらずご利用いただけます。（例：SoftBank 10GBを利用している場合、合計10.5GB利用可能）</t>
    <phoneticPr fontId="2"/>
  </si>
  <si>
    <t>3）その他</t>
    <rPh sb="4" eb="5">
      <t>タ</t>
    </rPh>
    <phoneticPr fontId="2"/>
  </si>
  <si>
    <t>12ヶ月連続で通信実績がないSIMのみ課金いたします</t>
    <phoneticPr fontId="2"/>
  </si>
  <si>
    <t>回線維持手数料（SIM1枚あたり）</t>
    <rPh sb="0" eb="2">
      <t>カイセン</t>
    </rPh>
    <rPh sb="2" eb="4">
      <t>イジ</t>
    </rPh>
    <rPh sb="4" eb="7">
      <t>テスウリョウ</t>
    </rPh>
    <rPh sb="12" eb="13">
      <t>マイ</t>
    </rPh>
    <phoneticPr fontId="2"/>
  </si>
  <si>
    <t>110円/年</t>
    <phoneticPr fontId="2"/>
  </si>
  <si>
    <t>表示価格は全て税込みです。
解約手数料／事務手数料は無料です。最低利用期間はございません。
スイッチに接続する場合は、別途費用が必要です。</t>
    <phoneticPr fontId="2"/>
  </si>
  <si>
    <t>サービスサイト：</t>
    <phoneticPr fontId="2"/>
  </si>
  <si>
    <t>https://iot.sakura.ad.jp/sim/price/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</si>
</sst>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eneral&quot;枚&quot;"/>
    <numFmt numFmtId="177" formatCode="#,##0&quot;円&quot;"/>
    <numFmt numFmtId="178" formatCode="General&quot;台&quot;"/>
    <numFmt numFmtId="179" formatCode="#,##0&quot;MB&quot;"/>
    <numFmt numFmtId="180" formatCode="General&quot;MB&quot;"/>
    <numFmt numFmtId="181" formatCode="General&quot;あたり&quot;"/>
  </numFmts>
  <fonts count="30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u/>
      <sz val="16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u/>
      <sz val="1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8"/>
      <color rgb="FF333333"/>
      <name val="メイリオ"/>
      <family val="3"/>
      <charset val="128"/>
    </font>
    <font>
      <sz val="10"/>
      <color theme="1"/>
      <name val="游ゴシック"/>
      <family val="3"/>
      <charset val="128"/>
    </font>
    <font>
      <sz val="8"/>
      <color theme="0" tint="-0.499984740745262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0"/>
      <color indexed="12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 tint="0.34998626667073579"/>
      <name val="游ゴシック"/>
      <family val="3"/>
      <charset val="128"/>
      <scheme val="minor"/>
    </font>
    <font>
      <sz val="9"/>
      <color rgb="FF333333"/>
      <name val="游ゴシック"/>
      <family val="3"/>
      <charset val="128"/>
    </font>
    <font>
      <sz val="8"/>
      <color rgb="FF333333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6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80" fontId="0" fillId="0" borderId="0" xfId="0" applyNumberFormat="1" applyAlignment="1">
      <alignment horizontal="center" vertical="center"/>
    </xf>
    <xf numFmtId="0" fontId="6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7" fillId="0" borderId="6" xfId="3" applyFont="1" applyBorder="1" applyAlignment="1" applyProtection="1">
      <alignment vertical="center"/>
    </xf>
    <xf numFmtId="180" fontId="1" fillId="0" borderId="0" xfId="0" applyNumberFormat="1" applyFont="1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1" fillId="0" borderId="0" xfId="0" applyFo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12" xfId="0" applyFont="1" applyBorder="1">
      <alignment vertical="center"/>
    </xf>
    <xf numFmtId="0" fontId="11" fillId="0" borderId="0" xfId="0" applyFont="1">
      <alignment vertical="center"/>
    </xf>
    <xf numFmtId="0" fontId="25" fillId="0" borderId="0" xfId="3" applyFont="1" applyBorder="1" applyAlignment="1" applyProtection="1">
      <alignment horizontal="left" vertical="center"/>
    </xf>
    <xf numFmtId="0" fontId="11" fillId="0" borderId="13" xfId="0" applyFont="1" applyBorder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left" vertical="center" indent="1"/>
    </xf>
    <xf numFmtId="177" fontId="16" fillId="3" borderId="1" xfId="1" applyNumberFormat="1" applyFont="1" applyFill="1" applyBorder="1" applyAlignment="1">
      <alignment horizontal="center" vertical="center"/>
    </xf>
    <xf numFmtId="179" fontId="5" fillId="2" borderId="1" xfId="1" applyNumberFormat="1" applyFont="1" applyFill="1" applyBorder="1" applyAlignment="1">
      <alignment horizontal="center" vertical="center"/>
    </xf>
    <xf numFmtId="177" fontId="5" fillId="3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indent="2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9" xfId="0" applyNumberForma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81" fontId="0" fillId="0" borderId="1" xfId="0" applyNumberFormat="1" applyBorder="1" applyAlignment="1" applyProtection="1">
      <alignment horizontal="center" vertical="center"/>
      <protection locked="0"/>
    </xf>
    <xf numFmtId="180" fontId="0" fillId="0" borderId="9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1" xfId="0" applyNumberFormat="1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0" fillId="4" borderId="11" xfId="0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</cellXfs>
  <cellStyles count="5">
    <cellStyle name="ハイパーリンク" xfId="3" builtinId="8"/>
    <cellStyle name="桁区切り" xfId="1" builtinId="6"/>
    <cellStyle name="桁区切り 2" xfId="4" xr:uid="{5E267165-BACB-48CD-9B46-58E27B7D2D08}"/>
    <cellStyle name="標準" xfId="0" builtinId="0"/>
    <cellStyle name="標準 2" xfId="2" xr:uid="{DBCD2D58-7B3D-470F-B3EB-9D3EA8BB72ED}"/>
  </cellStyles>
  <dxfs count="24">
    <dxf>
      <font>
        <color rgb="FFFF0000"/>
      </font>
    </dxf>
    <dxf>
      <fill>
        <patternFill>
          <bgColor rgb="FFFFF2F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</dxf>
    <dxf>
      <fill>
        <patternFill>
          <bgColor rgb="FFFFF2F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rgb="FFFFF2F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F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fill>
        <patternFill>
          <bgColor rgb="FFFFF2F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2F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2F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2F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2F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F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2F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2F2"/>
      <color rgb="FF0C6485"/>
      <color rgb="FF2D94BB"/>
      <color rgb="FF23B8F0"/>
      <color rgb="FF2B4B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139700</xdr:colOff>
      <xdr:row>21</xdr:row>
      <xdr:rowOff>73025</xdr:rowOff>
    </xdr:from>
    <xdr:to>
      <xdr:col>24</xdr:col>
      <xdr:colOff>152400</xdr:colOff>
      <xdr:row>23</xdr:row>
      <xdr:rowOff>15875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702050" y="5245100"/>
          <a:ext cx="717550" cy="6572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32</xdr:col>
      <xdr:colOff>111126</xdr:colOff>
      <xdr:row>0</xdr:row>
      <xdr:rowOff>209550</xdr:rowOff>
    </xdr:from>
    <xdr:to>
      <xdr:col>45</xdr:col>
      <xdr:colOff>17781</xdr:colOff>
      <xdr:row>3</xdr:row>
      <xdr:rowOff>174582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7106" y="209550"/>
          <a:ext cx="2363470" cy="650832"/>
        </a:xfrm>
        <a:prstGeom prst="rect">
          <a:avLst/>
        </a:prstGeom>
      </xdr:spPr>
    </xdr:pic>
    <xdr:clientData/>
  </xdr:twoCellAnchor>
  <xdr:twoCellAnchor>
    <xdr:from>
      <xdr:col>12</xdr:col>
      <xdr:colOff>6350</xdr:colOff>
      <xdr:row>30</xdr:row>
      <xdr:rowOff>200025</xdr:rowOff>
    </xdr:from>
    <xdr:to>
      <xdr:col>33</xdr:col>
      <xdr:colOff>85725</xdr:colOff>
      <xdr:row>33</xdr:row>
      <xdr:rowOff>47625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949450" y="7734300"/>
          <a:ext cx="4089400" cy="476250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算出結果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47625</xdr:colOff>
      <xdr:row>0</xdr:row>
      <xdr:rowOff>206375</xdr:rowOff>
    </xdr:from>
    <xdr:to>
      <xdr:col>44</xdr:col>
      <xdr:colOff>114300</xdr:colOff>
      <xdr:row>3</xdr:row>
      <xdr:rowOff>171407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93A3453-5816-4CB5-8A72-51DF0E97D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206375"/>
          <a:ext cx="2295525" cy="650832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104774</xdr:colOff>
      <xdr:row>9</xdr:row>
      <xdr:rowOff>131526</xdr:rowOff>
    </xdr:from>
    <xdr:to>
      <xdr:col>39</xdr:col>
      <xdr:colOff>107949</xdr:colOff>
      <xdr:row>16</xdr:row>
      <xdr:rowOff>66674</xdr:rowOff>
    </xdr:to>
    <xdr:pic>
      <xdr:nvPicPr>
        <xdr:cNvPr id="4" name="図 3" descr="料金構成図">
          <a:extLst>
            <a:ext uri="{FF2B5EF4-FFF2-40B4-BE49-F238E27FC236}">
              <a16:creationId xmlns:a16="http://schemas.microsoft.com/office/drawing/2014/main" id="{D39CE491-41F4-4052-BF56-FA4460AF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4" y="1874601"/>
          <a:ext cx="5657850" cy="1538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kura.ad.jp/request_form/service/si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ot.sakura.ad.jp/sim/pri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98877-E714-4D2E-8732-79C943383CF5}">
  <sheetPr codeName="Sheet6">
    <tabColor rgb="FFFFFF00"/>
    <pageSetUpPr fitToPage="1"/>
  </sheetPr>
  <dimension ref="A5:AZ80"/>
  <sheetViews>
    <sheetView showGridLines="0" tabSelected="1" view="pageBreakPreview" zoomScaleNormal="100" zoomScaleSheetLayoutView="100" workbookViewId="0"/>
  </sheetViews>
  <sheetFormatPr defaultColWidth="2.125" defaultRowHeight="18"/>
  <cols>
    <col min="23" max="23" width="7.125" bestFit="1" customWidth="1"/>
    <col min="28" max="39" width="2.625" customWidth="1"/>
    <col min="50" max="50" width="2.125" customWidth="1"/>
    <col min="51" max="51" width="5.875" style="30" hidden="1" customWidth="1"/>
    <col min="52" max="52" width="5.625" style="30" hidden="1" customWidth="1"/>
    <col min="53" max="53" width="1.125" customWidth="1"/>
  </cols>
  <sheetData>
    <row r="5" spans="1:51" ht="48.75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</row>
    <row r="6" spans="1:51" ht="9.6" customHeight="1"/>
    <row r="7" spans="1:51" ht="9.6" customHeight="1"/>
    <row r="8" spans="1:51" ht="18" customHeight="1">
      <c r="A8" s="3"/>
      <c r="B8" s="5" t="s">
        <v>1</v>
      </c>
      <c r="AJ8" s="56"/>
      <c r="AK8" s="56"/>
      <c r="AL8" s="56"/>
      <c r="AM8" s="56"/>
      <c r="AN8" s="56"/>
      <c r="AO8" s="56"/>
      <c r="AP8" s="56"/>
      <c r="AQ8" s="56"/>
      <c r="AR8" s="56"/>
      <c r="AS8" s="56"/>
    </row>
    <row r="9" spans="1:51" ht="11.25" customHeight="1">
      <c r="A9" s="3"/>
      <c r="B9" s="3"/>
      <c r="AJ9" s="56"/>
      <c r="AK9" s="56"/>
      <c r="AL9" s="56"/>
      <c r="AM9" s="56"/>
      <c r="AN9" s="56"/>
      <c r="AO9" s="56"/>
      <c r="AP9" s="56"/>
      <c r="AQ9" s="56"/>
      <c r="AR9" s="56"/>
      <c r="AS9" s="56"/>
    </row>
    <row r="10" spans="1:51" ht="25.5" customHeight="1">
      <c r="B10" s="43" t="s">
        <v>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AJ10" s="56"/>
      <c r="AK10" s="56"/>
      <c r="AL10" s="56"/>
      <c r="AM10" s="56"/>
      <c r="AN10" s="56"/>
      <c r="AO10" s="56"/>
      <c r="AP10" s="56"/>
      <c r="AQ10" s="56"/>
      <c r="AR10" s="56"/>
      <c r="AS10" s="56"/>
    </row>
    <row r="11" spans="1:51" ht="33.75" customHeight="1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51" ht="9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51" ht="9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51" ht="9.75" customHeight="1"/>
    <row r="15" spans="1:51" ht="27.9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51" ht="22.5" customHeight="1">
      <c r="B16" s="40" t="s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Y16" s="2"/>
    </row>
    <row r="17" spans="2:44" ht="22.5" customHeight="1">
      <c r="B17" s="40" t="s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</row>
    <row r="18" spans="2:44" ht="22.5" customHeight="1">
      <c r="B18" s="40" t="s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</row>
    <row r="19" spans="2:44" ht="14.1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42" t="str">
        <f>IF(B11="","",IF(B11=$W$16+$W$17+$W$18,"","※ 合計値がSIM希望枚数は同じ値になるように入力してください。"))</f>
        <v/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2:44" ht="8.1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44" ht="5.45" customHeight="1"/>
    <row r="22" spans="2:44" ht="27" customHeight="1">
      <c r="B22" s="43" t="s">
        <v>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AA22" s="44" t="s">
        <v>8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2:44" ht="29.1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7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44" ht="8.1" customHeight="1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44" ht="8.1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44" ht="8.1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44" ht="8.1" customHeight="1"/>
    <row r="28" spans="2:44" ht="25.5" customHeight="1">
      <c r="B28" s="48" t="s">
        <v>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2:44" ht="35.25" customHeight="1">
      <c r="B29" s="49" t="s">
        <v>10</v>
      </c>
      <c r="C29" s="49"/>
      <c r="D29" s="49"/>
      <c r="E29" s="50"/>
      <c r="F29" s="50"/>
      <c r="G29" s="50"/>
      <c r="H29" s="50"/>
      <c r="I29" s="50"/>
      <c r="J29" s="50"/>
      <c r="K29" s="50"/>
      <c r="L29" s="50"/>
      <c r="M29" s="51"/>
      <c r="N29" s="52"/>
      <c r="O29" s="52"/>
      <c r="P29" s="52"/>
      <c r="Q29" s="52"/>
      <c r="R29" s="52"/>
      <c r="S29" s="52"/>
      <c r="T29" s="52"/>
      <c r="U29" s="52"/>
      <c r="V29" s="53"/>
    </row>
    <row r="30" spans="2:44" ht="23.25" customHeight="1">
      <c r="C30" s="6"/>
      <c r="D30" s="6"/>
      <c r="E30" s="13" t="str">
        <f>IF($E$29="","※ 単位を選択し、1枚当たりのデータ量を入力してください。","")</f>
        <v>※ 単位を選択し、1枚当たりのデータ量を入力してください。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2:44" ht="16.5" customHeight="1"/>
    <row r="32" spans="2:44" ht="16.5" customHeight="1"/>
    <row r="33" spans="1:52" ht="16.5" customHeight="1"/>
    <row r="34" spans="1:52" ht="23.4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</row>
    <row r="35" spans="1:52" ht="10.5" customHeight="1"/>
    <row r="36" spans="1:52" ht="20.100000000000001">
      <c r="B36" s="4" t="s">
        <v>11</v>
      </c>
      <c r="AX36" s="14"/>
      <c r="AY36" s="15"/>
      <c r="AZ36" s="15"/>
    </row>
    <row r="37" spans="1:52" ht="6.95" customHeight="1">
      <c r="AX37" s="14"/>
      <c r="AY37" s="15"/>
      <c r="AZ37" s="15"/>
    </row>
    <row r="38" spans="1:52" ht="27" customHeight="1">
      <c r="B38" s="37" t="s">
        <v>12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9"/>
      <c r="AX38" s="14"/>
      <c r="AY38" s="15" t="s">
        <v>13</v>
      </c>
      <c r="AZ38" s="15" t="s">
        <v>14</v>
      </c>
    </row>
    <row r="39" spans="1:52" ht="32.450000000000003" customHeight="1">
      <c r="B39" s="31" t="s">
        <v>15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4">
        <f>B11*2200</f>
        <v>0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X39" s="14"/>
      <c r="AY39" s="16">
        <v>1</v>
      </c>
      <c r="AZ39" s="15">
        <v>1</v>
      </c>
    </row>
    <row r="40" spans="1:52" ht="14.25" customHeight="1">
      <c r="AX40" s="14"/>
      <c r="AY40" s="16">
        <v>2</v>
      </c>
      <c r="AZ40" s="15"/>
    </row>
    <row r="41" spans="1:52" ht="27" customHeight="1">
      <c r="B41" s="36" t="s">
        <v>16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X41" s="14"/>
      <c r="AY41" s="16">
        <v>3</v>
      </c>
      <c r="AZ41" s="15"/>
    </row>
    <row r="42" spans="1:52" ht="29.45" customHeight="1">
      <c r="B42" s="31" t="s">
        <v>17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4">
        <f>$B$11*13</f>
        <v>0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X42" s="14"/>
      <c r="AY42" s="16">
        <v>4</v>
      </c>
      <c r="AZ42" s="15"/>
    </row>
    <row r="43" spans="1:52" ht="29.45" customHeight="1">
      <c r="B43" s="31" t="s">
        <v>18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4">
        <f>$B$23*4400</f>
        <v>0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X43" s="14"/>
      <c r="AY43" s="16">
        <v>5</v>
      </c>
      <c r="AZ43" s="15"/>
    </row>
    <row r="44" spans="1:52" ht="23.45" customHeight="1">
      <c r="B44" s="35" t="s">
        <v>19</v>
      </c>
      <c r="C44" s="35"/>
      <c r="D44" s="35"/>
      <c r="E44" s="35"/>
      <c r="F44" s="35"/>
      <c r="G44" s="35"/>
      <c r="H44" s="35"/>
      <c r="I44" s="35"/>
      <c r="J44" s="35"/>
      <c r="K44" s="35"/>
      <c r="L44" s="31" t="s">
        <v>4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>
        <f>IF($E$29="1日",$M$29*30*W16,$M$29*W16)</f>
        <v>0</v>
      </c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4">
        <f>$W$44*6</f>
        <v>0</v>
      </c>
      <c r="AJ44" s="34"/>
      <c r="AK44" s="34"/>
      <c r="AL44" s="34"/>
      <c r="AM44" s="34"/>
      <c r="AN44" s="34"/>
      <c r="AO44" s="34"/>
      <c r="AP44" s="34"/>
      <c r="AQ44" s="34"/>
      <c r="AR44" s="34"/>
      <c r="AX44" s="14"/>
      <c r="AY44" s="16">
        <v>6</v>
      </c>
      <c r="AZ44" s="15"/>
    </row>
    <row r="45" spans="1:52" ht="23.4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1" t="s">
        <v>20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3">
        <f>IF($E$29="1日",$M$29*30*W17,$M$29*W17)</f>
        <v>0</v>
      </c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4">
        <f>$W$45*6</f>
        <v>0</v>
      </c>
      <c r="AJ45" s="34"/>
      <c r="AK45" s="34"/>
      <c r="AL45" s="34"/>
      <c r="AM45" s="34"/>
      <c r="AN45" s="34"/>
      <c r="AO45" s="34"/>
      <c r="AP45" s="34"/>
      <c r="AQ45" s="34"/>
      <c r="AR45" s="34"/>
      <c r="AX45" s="14"/>
      <c r="AY45" s="16">
        <v>7</v>
      </c>
      <c r="AZ45" s="15"/>
    </row>
    <row r="46" spans="1:52" ht="23.45" customHeight="1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1" t="s">
        <v>21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3">
        <f>IF($E$29="1日",$M$29*30*W18,$M$29*W18)</f>
        <v>0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4">
        <f>$W$46*40</f>
        <v>0</v>
      </c>
      <c r="AJ46" s="34"/>
      <c r="AK46" s="34"/>
      <c r="AL46" s="34"/>
      <c r="AM46" s="34"/>
      <c r="AN46" s="34"/>
      <c r="AO46" s="34"/>
      <c r="AP46" s="34"/>
      <c r="AQ46" s="34"/>
      <c r="AR46" s="34"/>
      <c r="AX46" s="14"/>
      <c r="AY46" s="16">
        <v>8</v>
      </c>
      <c r="AZ46" s="15"/>
    </row>
    <row r="47" spans="1:52" ht="17.25" customHeight="1">
      <c r="B47" s="29" t="s">
        <v>22</v>
      </c>
      <c r="C47" s="28"/>
      <c r="AX47" s="14"/>
      <c r="AY47" s="16">
        <v>9</v>
      </c>
      <c r="AZ47" s="15"/>
    </row>
    <row r="48" spans="1:52" ht="11.1" customHeight="1">
      <c r="B48" s="29" t="s">
        <v>23</v>
      </c>
      <c r="W48" s="1"/>
      <c r="AX48" s="14"/>
      <c r="AY48" s="16">
        <v>10</v>
      </c>
      <c r="AZ48" s="15"/>
    </row>
    <row r="49" spans="2:52" ht="11.1" customHeight="1">
      <c r="B49" s="1"/>
      <c r="W49" s="1"/>
      <c r="AX49" s="14"/>
      <c r="AY49" s="16">
        <v>11</v>
      </c>
      <c r="AZ49" s="15"/>
    </row>
    <row r="50" spans="2:52" ht="32.25" customHeight="1">
      <c r="B50" s="31" t="s">
        <v>24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>
        <f>W42+W43+AI45+AI46+AI44</f>
        <v>0</v>
      </c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X50" s="14"/>
      <c r="AY50" s="16">
        <v>12</v>
      </c>
      <c r="AZ50" s="15"/>
    </row>
    <row r="51" spans="2:52" ht="32.25" customHeight="1">
      <c r="B51" s="31" t="s">
        <v>25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2">
        <f>IF(ISERROR($W$50/B11),0,$W$50/B11)</f>
        <v>0</v>
      </c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X51" s="14"/>
      <c r="AY51" s="16">
        <v>13</v>
      </c>
      <c r="AZ51" s="15"/>
    </row>
    <row r="52" spans="2:52" ht="20.25" customHeight="1">
      <c r="AX52" s="14"/>
      <c r="AY52" s="16">
        <v>14</v>
      </c>
      <c r="AZ52" s="15"/>
    </row>
    <row r="53" spans="2:52" ht="15" customHeight="1">
      <c r="B53" s="7" t="s">
        <v>26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9"/>
      <c r="AX53" s="14"/>
      <c r="AY53" s="16">
        <v>15</v>
      </c>
      <c r="AZ53" s="15"/>
    </row>
    <row r="54" spans="2:52" ht="21" customHeight="1">
      <c r="B54" s="12" t="s">
        <v>27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1"/>
      <c r="AX54" s="14"/>
      <c r="AY54" s="16">
        <v>16</v>
      </c>
      <c r="AZ54" s="15"/>
    </row>
    <row r="55" spans="2:52">
      <c r="AX55" s="14"/>
      <c r="AY55" s="16">
        <v>17</v>
      </c>
      <c r="AZ55" s="15"/>
    </row>
    <row r="56" spans="2:52">
      <c r="AX56" s="14"/>
      <c r="AY56" s="16">
        <v>18</v>
      </c>
      <c r="AZ56" s="15"/>
    </row>
    <row r="57" spans="2:52">
      <c r="AX57" s="14"/>
      <c r="AY57" s="16">
        <v>19</v>
      </c>
      <c r="AZ57" s="15"/>
    </row>
    <row r="58" spans="2:52">
      <c r="AX58" s="14"/>
      <c r="AY58" s="16">
        <v>20</v>
      </c>
      <c r="AZ58" s="15"/>
    </row>
    <row r="59" spans="2:52">
      <c r="AX59" s="14"/>
      <c r="AY59" s="16">
        <v>21</v>
      </c>
      <c r="AZ59" s="15"/>
    </row>
    <row r="60" spans="2:52">
      <c r="AX60" s="14"/>
      <c r="AY60" s="16">
        <v>22</v>
      </c>
      <c r="AZ60" s="15"/>
    </row>
    <row r="61" spans="2:52">
      <c r="AX61" s="14"/>
      <c r="AY61" s="16">
        <v>23</v>
      </c>
      <c r="AZ61" s="15"/>
    </row>
    <row r="62" spans="2:52">
      <c r="AX62" s="14"/>
      <c r="AY62" s="16">
        <v>24</v>
      </c>
      <c r="AZ62" s="15"/>
    </row>
    <row r="63" spans="2:52">
      <c r="AX63" s="14"/>
      <c r="AY63" s="16">
        <v>25</v>
      </c>
      <c r="AZ63" s="15"/>
    </row>
    <row r="64" spans="2:52">
      <c r="AX64" s="14"/>
      <c r="AY64" s="16">
        <v>26</v>
      </c>
      <c r="AZ64" s="15"/>
    </row>
    <row r="65" spans="50:52">
      <c r="AX65" s="14"/>
      <c r="AY65" s="16">
        <v>27</v>
      </c>
      <c r="AZ65" s="15"/>
    </row>
    <row r="66" spans="50:52">
      <c r="AX66" s="14"/>
      <c r="AY66" s="16">
        <v>28</v>
      </c>
      <c r="AZ66" s="15"/>
    </row>
    <row r="67" spans="50:52">
      <c r="AX67" s="14"/>
      <c r="AY67" s="16">
        <v>29</v>
      </c>
      <c r="AZ67" s="15"/>
    </row>
    <row r="68" spans="50:52">
      <c r="AX68" s="14"/>
      <c r="AY68" s="16">
        <v>30</v>
      </c>
      <c r="AZ68" s="15"/>
    </row>
    <row r="69" spans="50:52">
      <c r="AX69" s="14"/>
      <c r="AY69" s="16">
        <v>31</v>
      </c>
      <c r="AZ69" s="15"/>
    </row>
    <row r="70" spans="50:52">
      <c r="AX70" s="14"/>
      <c r="AY70" s="16">
        <v>32</v>
      </c>
      <c r="AZ70" s="15"/>
    </row>
    <row r="71" spans="50:52">
      <c r="AX71" s="14"/>
      <c r="AY71" s="16">
        <v>33</v>
      </c>
      <c r="AZ71" s="15"/>
    </row>
    <row r="72" spans="50:52">
      <c r="AX72" s="14"/>
      <c r="AY72" s="16">
        <v>34</v>
      </c>
      <c r="AZ72" s="15"/>
    </row>
    <row r="73" spans="50:52">
      <c r="AX73" s="14"/>
      <c r="AY73" s="16">
        <v>35</v>
      </c>
      <c r="AZ73" s="15"/>
    </row>
    <row r="74" spans="50:52">
      <c r="AX74" s="14"/>
      <c r="AY74" s="16">
        <v>36</v>
      </c>
      <c r="AZ74" s="15"/>
    </row>
    <row r="75" spans="50:52">
      <c r="AX75" s="14"/>
      <c r="AY75" s="16">
        <v>37</v>
      </c>
      <c r="AZ75" s="15"/>
    </row>
    <row r="76" spans="50:52">
      <c r="AX76" s="14"/>
      <c r="AY76" s="16">
        <v>38</v>
      </c>
      <c r="AZ76" s="15"/>
    </row>
    <row r="77" spans="50:52">
      <c r="AX77" s="14"/>
      <c r="AY77" s="16">
        <v>39</v>
      </c>
      <c r="AZ77" s="15"/>
    </row>
    <row r="78" spans="50:52">
      <c r="AX78" s="14"/>
      <c r="AY78" s="16">
        <v>40</v>
      </c>
      <c r="AZ78" s="15"/>
    </row>
    <row r="79" spans="50:52">
      <c r="AX79" s="14"/>
      <c r="AZ79" s="15"/>
    </row>
    <row r="80" spans="50:52">
      <c r="AX80" s="14"/>
      <c r="AZ80" s="15"/>
    </row>
  </sheetData>
  <sheetProtection algorithmName="SHA-512" hashValue="myZ/7qhKQQdXq5Un+Te5NJsTdadAEiIgznIexez8+AAzzGnFY0Utq3Ms/CTZGs/XabRPKx5BZU+9d6IEj+bRUg==" saltValue="uwmp5AvZH9dyGgk15GX+4g==" spinCount="100000" sheet="1" objects="1" scenarios="1"/>
  <mergeCells count="42">
    <mergeCell ref="B16:V16"/>
    <mergeCell ref="W16:AR16"/>
    <mergeCell ref="A5:AS5"/>
    <mergeCell ref="AJ8:AS10"/>
    <mergeCell ref="B10:V10"/>
    <mergeCell ref="B11:V11"/>
    <mergeCell ref="B15:AR15"/>
    <mergeCell ref="B38:AR38"/>
    <mergeCell ref="B17:V17"/>
    <mergeCell ref="W17:AR17"/>
    <mergeCell ref="B18:V18"/>
    <mergeCell ref="W18:AR18"/>
    <mergeCell ref="W19:AR19"/>
    <mergeCell ref="B22:V22"/>
    <mergeCell ref="AA22:AO23"/>
    <mergeCell ref="B23:V23"/>
    <mergeCell ref="B28:V28"/>
    <mergeCell ref="B29:D29"/>
    <mergeCell ref="E29:L29"/>
    <mergeCell ref="M29:V29"/>
    <mergeCell ref="A34:AS34"/>
    <mergeCell ref="B39:V39"/>
    <mergeCell ref="W39:AR39"/>
    <mergeCell ref="B41:AR41"/>
    <mergeCell ref="B43:V43"/>
    <mergeCell ref="W43:AR43"/>
    <mergeCell ref="B42:V42"/>
    <mergeCell ref="W42:AR42"/>
    <mergeCell ref="B51:V51"/>
    <mergeCell ref="W51:AR51"/>
    <mergeCell ref="W45:AH45"/>
    <mergeCell ref="AI45:AR45"/>
    <mergeCell ref="L46:V46"/>
    <mergeCell ref="W46:AH46"/>
    <mergeCell ref="AI46:AR46"/>
    <mergeCell ref="B50:V50"/>
    <mergeCell ref="W50:AR50"/>
    <mergeCell ref="B44:K46"/>
    <mergeCell ref="L44:V44"/>
    <mergeCell ref="W44:AH44"/>
    <mergeCell ref="AI44:AR44"/>
    <mergeCell ref="L45:V45"/>
  </mergeCells>
  <phoneticPr fontId="2"/>
  <conditionalFormatting sqref="W16:AR18">
    <cfRule type="expression" dxfId="23" priority="13">
      <formula>$B$11=""</formula>
    </cfRule>
    <cfRule type="expression" dxfId="22" priority="16">
      <formula>$B$11&gt;$W$16+$W$17+$W$18</formula>
    </cfRule>
    <cfRule type="expression" dxfId="21" priority="28">
      <formula>$W$16+$W$17+$W$18=$B$11</formula>
    </cfRule>
    <cfRule type="expression" dxfId="20" priority="29">
      <formula>$B$11&gt;0</formula>
    </cfRule>
  </conditionalFormatting>
  <conditionalFormatting sqref="W17:AR17">
    <cfRule type="expression" dxfId="19" priority="17">
      <formula>$B$11&lt;$W$16+$W$17+$W$18</formula>
    </cfRule>
    <cfRule type="expression" dxfId="18" priority="31">
      <formula>$B$11&lt;$W$16+$W$17+$W$18</formula>
    </cfRule>
  </conditionalFormatting>
  <conditionalFormatting sqref="W18:AR18">
    <cfRule type="expression" dxfId="17" priority="30">
      <formula>$B$11&lt;$W$16+$W$17+$W$18</formula>
    </cfRule>
  </conditionalFormatting>
  <conditionalFormatting sqref="W16:AR16">
    <cfRule type="cellIs" dxfId="16" priority="27" operator="equal">
      <formula>"100枚"</formula>
    </cfRule>
  </conditionalFormatting>
  <conditionalFormatting sqref="B11:V11">
    <cfRule type="containsBlanks" dxfId="15" priority="36" stopIfTrue="1">
      <formula>LEN(TRIM(B11))=0</formula>
    </cfRule>
  </conditionalFormatting>
  <conditionalFormatting sqref="E29:L29">
    <cfRule type="containsBlanks" dxfId="14" priority="38" stopIfTrue="1">
      <formula>LEN(TRIM(E29))=0</formula>
    </cfRule>
  </conditionalFormatting>
  <conditionalFormatting sqref="M29:V29">
    <cfRule type="containsBlanks" dxfId="13" priority="39" stopIfTrue="1">
      <formula>LEN(TRIM(M29))=0</formula>
    </cfRule>
  </conditionalFormatting>
  <conditionalFormatting sqref="W16">
    <cfRule type="expression" dxfId="12" priority="32">
      <formula>$B$11&lt;$W$16+$W$17+$W$18</formula>
    </cfRule>
  </conditionalFormatting>
  <conditionalFormatting sqref="B23:V23">
    <cfRule type="containsBlanks" dxfId="11" priority="37">
      <formula>LEN(TRIM(B23))=0</formula>
    </cfRule>
  </conditionalFormatting>
  <conditionalFormatting sqref="W51:AR51">
    <cfRule type="cellIs" dxfId="10" priority="14" operator="lessThan">
      <formula>1</formula>
    </cfRule>
    <cfRule type="containsErrors" dxfId="9" priority="35">
      <formula>ISERROR(W51)</formula>
    </cfRule>
  </conditionalFormatting>
  <conditionalFormatting sqref="W39:AR39">
    <cfRule type="cellIs" dxfId="8" priority="11" operator="lessThan">
      <formula>0</formula>
    </cfRule>
  </conditionalFormatting>
  <conditionalFormatting sqref="W50:AR51 AI44:AR46 W43:AR43 W39:AR39">
    <cfRule type="cellIs" dxfId="7" priority="9" operator="equal">
      <formula>0</formula>
    </cfRule>
  </conditionalFormatting>
  <conditionalFormatting sqref="W18:AR18">
    <cfRule type="expression" dxfId="6" priority="7" stopIfTrue="1">
      <formula>$B$11&lt;$W$16+$W$17+$W$18</formula>
    </cfRule>
    <cfRule type="expression" dxfId="5" priority="8">
      <formula>$B$11&lt;$W$16+$W$17+$W$18</formula>
    </cfRule>
  </conditionalFormatting>
  <conditionalFormatting sqref="W42:AR42">
    <cfRule type="cellIs" dxfId="4" priority="5" operator="equal">
      <formula>0</formula>
    </cfRule>
  </conditionalFormatting>
  <conditionalFormatting sqref="W16:AR16">
    <cfRule type="expression" dxfId="3" priority="3">
      <formula>$B$11&lt;$W$16+$W$17+$W$18</formula>
    </cfRule>
    <cfRule type="expression" dxfId="2" priority="4">
      <formula>$B$11&lt;$W$16+$W$17+$W$18</formula>
    </cfRule>
  </conditionalFormatting>
  <conditionalFormatting sqref="W18:AR18">
    <cfRule type="expression" dxfId="1" priority="1">
      <formula>$B$11&lt;$W$16+$W$17+$W$18</formula>
    </cfRule>
    <cfRule type="expression" dxfId="0" priority="2">
      <formula>$B$11&lt;$W$16+$W$17+$W$18</formula>
    </cfRule>
  </conditionalFormatting>
  <dataValidations count="4">
    <dataValidation type="list" allowBlank="1" showInputMessage="1" showErrorMessage="1" sqref="E29:L29" xr:uid="{D37B1D77-B653-4A01-849E-0C67A45D4A35}">
      <formula1>"1日,1ヶ月"</formula1>
    </dataValidation>
    <dataValidation type="whole" errorStyle="warning" imeMode="halfAlpha" allowBlank="1" showInputMessage="1" showErrorMessage="1" error="合計値がSIM希望枚数は同じ値になるように入力してください" sqref="W16:AR18" xr:uid="{D7BAC42A-D11B-40D0-A9BB-2671DF06032F}">
      <formula1>0</formula1>
      <formula2>$B$11</formula2>
    </dataValidation>
    <dataValidation imeMode="halfAlpha" allowBlank="1" showInputMessage="1" showErrorMessage="1" sqref="B11:V11 M29:V29" xr:uid="{CF707515-5BD9-45B7-B78C-97A32182EFAC}"/>
    <dataValidation type="list" allowBlank="1" showInputMessage="1" showErrorMessage="1" sqref="B23" xr:uid="{08A57FC3-3AE8-42DB-BC30-02FEE8DF6CE4}">
      <formula1>$AY$39:$AY$78</formula1>
    </dataValidation>
  </dataValidations>
  <hyperlinks>
    <hyperlink ref="B54" r:id="rId1" xr:uid="{8590927B-4A73-44AB-B8ED-E6DC6E77E8A0}"/>
  </hyperlinks>
  <pageMargins left="0.78740157480314965" right="0.59055118110236227" top="0.39370078740157483" bottom="0.39370078740157483" header="0.39370078740157483" footer="0.39370078740157483"/>
  <pageSetup paperSize="9"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6B3D-1B09-4E57-81B2-7A02CAB90249}">
  <sheetPr>
    <tabColor theme="8" tint="0.39997558519241921"/>
    <pageSetUpPr fitToPage="1"/>
  </sheetPr>
  <dimension ref="A6:AZ43"/>
  <sheetViews>
    <sheetView showGridLines="0" view="pageBreakPreview" zoomScale="115" zoomScaleNormal="100" zoomScaleSheetLayoutView="115" workbookViewId="0"/>
  </sheetViews>
  <sheetFormatPr defaultColWidth="2.125" defaultRowHeight="18"/>
  <cols>
    <col min="2" max="2" width="1.5" customWidth="1"/>
    <col min="3" max="3" width="2" customWidth="1"/>
  </cols>
  <sheetData>
    <row r="6" spans="1:47" ht="29.1">
      <c r="A6" s="55" t="s">
        <v>28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1:47" ht="15.9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9" spans="1:47">
      <c r="H9" s="18" t="s">
        <v>29</v>
      </c>
    </row>
    <row r="19" spans="4:43">
      <c r="D19" s="20" t="s">
        <v>30</v>
      </c>
      <c r="E19" s="20"/>
      <c r="F19" s="20"/>
    </row>
    <row r="20" spans="4:43" ht="15" customHeight="1">
      <c r="E20" t="s">
        <v>31</v>
      </c>
    </row>
    <row r="21" spans="4:43" ht="6" customHeight="1"/>
    <row r="22" spans="4:43" ht="28.5" customHeight="1">
      <c r="E22" s="58" t="s">
        <v>32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9" t="s">
        <v>33</v>
      </c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1"/>
    </row>
    <row r="23" spans="4:43" ht="7.5" customHeight="1"/>
    <row r="25" spans="4:43">
      <c r="D25" s="20" t="s">
        <v>34</v>
      </c>
      <c r="E25" s="20"/>
    </row>
    <row r="26" spans="4:43" ht="23.45" customHeight="1">
      <c r="E26" s="58" t="s">
        <v>35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60" t="s">
        <v>36</v>
      </c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1"/>
    </row>
    <row r="27" spans="4:43" ht="23.45" customHeight="1">
      <c r="E27" s="58" t="s">
        <v>37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77" t="s">
        <v>38</v>
      </c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1"/>
    </row>
    <row r="28" spans="4:43" ht="23.45" customHeight="1">
      <c r="E28" s="58" t="s">
        <v>39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69" t="s">
        <v>40</v>
      </c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 t="s">
        <v>41</v>
      </c>
      <c r="AH28" s="49"/>
      <c r="AI28" s="49"/>
      <c r="AJ28" s="49"/>
      <c r="AK28" s="49"/>
      <c r="AL28" s="49"/>
      <c r="AM28" s="49"/>
      <c r="AN28" s="49"/>
      <c r="AO28" s="49"/>
      <c r="AP28" s="49"/>
      <c r="AQ28" s="49"/>
    </row>
    <row r="29" spans="4:43" ht="23.45" customHeight="1"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70" t="s">
        <v>42</v>
      </c>
      <c r="W29" s="71"/>
      <c r="X29" s="71"/>
      <c r="Y29" s="71"/>
      <c r="Z29" s="71"/>
      <c r="AA29" s="71"/>
      <c r="AB29" s="71"/>
      <c r="AC29" s="72" t="s">
        <v>43</v>
      </c>
      <c r="AD29" s="72"/>
      <c r="AE29" s="72"/>
      <c r="AF29" s="72"/>
      <c r="AG29" s="78" t="s">
        <v>44</v>
      </c>
      <c r="AH29" s="79"/>
      <c r="AI29" s="79"/>
      <c r="AJ29" s="79"/>
      <c r="AK29" s="79"/>
      <c r="AL29" s="79"/>
      <c r="AM29" s="80"/>
      <c r="AN29" s="73" t="s">
        <v>45</v>
      </c>
      <c r="AO29" s="74"/>
      <c r="AP29" s="74"/>
      <c r="AQ29" s="75"/>
    </row>
    <row r="30" spans="4:43" ht="23.45" customHeight="1"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70" t="s">
        <v>46</v>
      </c>
      <c r="W30" s="71"/>
      <c r="X30" s="71"/>
      <c r="Y30" s="71"/>
      <c r="Z30" s="71"/>
      <c r="AA30" s="71"/>
      <c r="AB30" s="71"/>
      <c r="AC30" s="72" t="s">
        <v>43</v>
      </c>
      <c r="AD30" s="72"/>
      <c r="AE30" s="72"/>
      <c r="AF30" s="72"/>
      <c r="AG30" s="78" t="s">
        <v>47</v>
      </c>
      <c r="AH30" s="79"/>
      <c r="AI30" s="79"/>
      <c r="AJ30" s="79"/>
      <c r="AK30" s="79"/>
      <c r="AL30" s="79"/>
      <c r="AM30" s="80"/>
      <c r="AN30" s="76" t="s">
        <v>45</v>
      </c>
      <c r="AO30" s="74"/>
      <c r="AP30" s="74"/>
      <c r="AQ30" s="75"/>
    </row>
    <row r="31" spans="4:43" ht="23.45" customHeight="1"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70" t="s">
        <v>48</v>
      </c>
      <c r="W31" s="71"/>
      <c r="X31" s="71"/>
      <c r="Y31" s="71"/>
      <c r="Z31" s="71"/>
      <c r="AA31" s="71"/>
      <c r="AB31" s="71"/>
      <c r="AC31" s="72" t="s">
        <v>49</v>
      </c>
      <c r="AD31" s="72"/>
      <c r="AE31" s="72"/>
      <c r="AF31" s="72"/>
      <c r="AG31" s="81" t="s">
        <v>50</v>
      </c>
      <c r="AH31" s="82"/>
      <c r="AI31" s="82"/>
      <c r="AJ31" s="82"/>
      <c r="AK31" s="82"/>
      <c r="AL31" s="82"/>
      <c r="AM31" s="83"/>
      <c r="AN31" s="76" t="s">
        <v>51</v>
      </c>
      <c r="AO31" s="74"/>
      <c r="AP31" s="74"/>
      <c r="AQ31" s="75"/>
    </row>
    <row r="32" spans="4:43" ht="76.5" customHeight="1">
      <c r="E32" s="68" t="s">
        <v>52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</row>
    <row r="33" spans="4:52" ht="18" customHeight="1"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4:52">
      <c r="D34" s="20" t="s">
        <v>53</v>
      </c>
      <c r="E34" s="20"/>
    </row>
    <row r="35" spans="4:52" ht="15" customHeight="1">
      <c r="E35" t="s">
        <v>54</v>
      </c>
    </row>
    <row r="36" spans="4:52" ht="26.1" customHeight="1">
      <c r="E36" s="58" t="s">
        <v>55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9" t="s">
        <v>56</v>
      </c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1"/>
    </row>
    <row r="38" spans="4:52" ht="15" customHeight="1">
      <c r="E38" s="62" t="s">
        <v>57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4"/>
      <c r="AX38" s="14"/>
      <c r="AY38" s="16"/>
      <c r="AZ38" s="15"/>
    </row>
    <row r="39" spans="4:52" ht="21" customHeight="1"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7"/>
      <c r="AX39" s="14"/>
      <c r="AY39" s="16"/>
      <c r="AZ39" s="15"/>
    </row>
    <row r="40" spans="4:52">
      <c r="E40" s="6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7"/>
    </row>
    <row r="41" spans="4:52" ht="6.6" customHeight="1"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7"/>
    </row>
    <row r="42" spans="4:52">
      <c r="E42" s="24" t="s">
        <v>58</v>
      </c>
      <c r="F42" s="25"/>
      <c r="G42" s="25"/>
      <c r="H42" s="25"/>
      <c r="I42" s="25"/>
      <c r="J42" s="25"/>
      <c r="K42" s="25"/>
      <c r="L42" s="26" t="s">
        <v>59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7"/>
    </row>
    <row r="43" spans="4:52" ht="8.1" customHeight="1"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</row>
  </sheetData>
  <sheetProtection algorithmName="SHA-512" hashValue="N3wDCUYVEco2lSIoVpIv4psaLJ0wlnR1L6EKjHKX86wxCul61GFaDYW1Ena4psWCH7JNWEZxV5ynYILjnXcSOQ==" saltValue="yEU8UcjjJFrUnZx0adQCxQ==" spinCount="100000" sheet="1" objects="1" scenarios="1"/>
  <mergeCells count="26">
    <mergeCell ref="AN29:AQ29"/>
    <mergeCell ref="AN30:AQ30"/>
    <mergeCell ref="AN31:AQ31"/>
    <mergeCell ref="E26:U26"/>
    <mergeCell ref="V26:AQ26"/>
    <mergeCell ref="E27:U27"/>
    <mergeCell ref="V27:AQ27"/>
    <mergeCell ref="AG29:AM29"/>
    <mergeCell ref="AG30:AM30"/>
    <mergeCell ref="AG31:AM31"/>
    <mergeCell ref="A6:AU6"/>
    <mergeCell ref="E22:U22"/>
    <mergeCell ref="V22:AQ22"/>
    <mergeCell ref="E38:AQ41"/>
    <mergeCell ref="E28:U31"/>
    <mergeCell ref="E32:AQ32"/>
    <mergeCell ref="E36:U36"/>
    <mergeCell ref="V36:AQ36"/>
    <mergeCell ref="V28:AF28"/>
    <mergeCell ref="AG28:AQ28"/>
    <mergeCell ref="V29:AB29"/>
    <mergeCell ref="V30:AB30"/>
    <mergeCell ref="V31:AB31"/>
    <mergeCell ref="AC29:AF29"/>
    <mergeCell ref="AC30:AF30"/>
    <mergeCell ref="AC31:AF31"/>
  </mergeCells>
  <phoneticPr fontId="2"/>
  <hyperlinks>
    <hyperlink ref="L42" r:id="rId1" xr:uid="{B4AD5B08-E068-47E2-A8AD-5684D823CB7E}"/>
  </hyperlinks>
  <pageMargins left="0.51181102362204722" right="0.51181102362204722" top="0.55118110236220474" bottom="0.35433070866141736" header="0.31496062992125984" footer="0.31496062992125984"/>
  <pageSetup paperSize="9" scale="86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AC6E09662246840B9BFCDE12DD4B859" ma:contentTypeVersion="17" ma:contentTypeDescription="新しいドキュメントを作成します。" ma:contentTypeScope="" ma:versionID="60cb3e31b2d8f74d3aad25b6e46e309e">
  <xsd:schema xmlns:xsd="http://www.w3.org/2001/XMLSchema" xmlns:xs="http://www.w3.org/2001/XMLSchema" xmlns:p="http://schemas.microsoft.com/office/2006/metadata/properties" xmlns:ns2="4b179dae-bd83-4b39-a049-c8a0dda6a9a2" xmlns:ns3="04de9c8f-c62c-4b24-984e-21e0fc48ea78" targetNamespace="http://schemas.microsoft.com/office/2006/metadata/properties" ma:root="true" ma:fieldsID="028e9429514583b92795211cb17bde45" ns2:_="" ns3:_="">
    <xsd:import namespace="4b179dae-bd83-4b39-a049-c8a0dda6a9a2"/>
    <xsd:import namespace="04de9c8f-c62c-4b24-984e-21e0fc48ea7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_Flow_SignoffStatus" minOccurs="0"/>
                <xsd:element ref="ns3:MediaServiceAutoKeyPoints" minOccurs="0"/>
                <xsd:element ref="ns3:MediaServiceKeyPoints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179dae-bd83-4b39-a049-c8a0dda6a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22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7a5214a3-7ba0-4d5d-95a9-ad1fd2484a5a}" ma:internalName="TaxCatchAll" ma:showField="CatchAllData" ma:web="4b179dae-bd83-4b39-a049-c8a0dda6a9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e9c8f-c62c-4b24-984e-21e0fc48ea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承認の状態" ma:internalName="_x627f__x8a8d__x306e__x72b6__x614b_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画像タグ" ma:readOnly="false" ma:fieldId="{5cf76f15-5ced-4ddc-b409-7134ff3c332f}" ma:taxonomyMulti="true" ma:sspId="0b0cf0ab-f9e9-41d3-9c86-700e95565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de9c8f-c62c-4b24-984e-21e0fc48ea78">
      <Terms xmlns="http://schemas.microsoft.com/office/infopath/2007/PartnerControls"/>
    </lcf76f155ced4ddcb4097134ff3c332f>
    <TaxCatchAll xmlns="4b179dae-bd83-4b39-a049-c8a0dda6a9a2" xsi:nil="true"/>
    <_Flow_SignoffStatus xmlns="04de9c8f-c62c-4b24-984e-21e0fc48ea78" xsi:nil="true"/>
    <_dlc_DocId xmlns="4b179dae-bd83-4b39-a049-c8a0dda6a9a2">EKCU4X5PN6CT-1972618624-2221270</_dlc_DocId>
    <_dlc_DocIdUrl xmlns="4b179dae-bd83-4b39-a049-c8a0dda6a9a2">
      <Url>https://sakurait.sharepoint.com/_layouts/15/DocIdRedir.aspx?ID=EKCU4X5PN6CT-1972618624-2221270</Url>
      <Description>EKCU4X5PN6CT-1972618624-2221270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ACBFD0-875E-4BA2-A403-9EFCEFCEC327}"/>
</file>

<file path=customXml/itemProps2.xml><?xml version="1.0" encoding="utf-8"?>
<ds:datastoreItem xmlns:ds="http://schemas.openxmlformats.org/officeDocument/2006/customXml" ds:itemID="{CF2B20C8-1061-4A7A-B4D6-0E2E6625E8F9}"/>
</file>

<file path=customXml/itemProps3.xml><?xml version="1.0" encoding="utf-8"?>
<ds:datastoreItem xmlns:ds="http://schemas.openxmlformats.org/officeDocument/2006/customXml" ds:itemID="{D31A1C5A-F512-406F-B21C-A84DBA2FCC98}"/>
</file>

<file path=customXml/itemProps4.xml><?xml version="1.0" encoding="utf-8"?>
<ds:datastoreItem xmlns:ds="http://schemas.openxmlformats.org/officeDocument/2006/customXml" ds:itemID="{314D44A3-FE90-44B9-A801-BAFF21403C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2018-01-30T09:38:45Z</dcterms:created>
  <dcterms:modified xsi:type="dcterms:W3CDTF">2023-06-02T03:19:17Z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0x0101008AC6E09662246840B9BFCDE12DD4B859</vt:lpwstr>
  </property>
  <property fmtid="{D5CDD505-2E9C-101B-9397-08002B2CF9AE}" pid="3" name="_dlc_DocIdItemGuid">
    <vt:lpwstr>7846f992-364b-4794-9f3d-ed9344905fd6</vt:lpwstr>
  </property>
  <property fmtid="{D5CDD505-2E9C-101B-9397-08002B2CF9AE}" pid="4" name="MediaServiceImageTags">
    <vt:lpwstr/>
  </property>
</Properties>
</file>